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<sst xmlns="http://schemas.openxmlformats.org/spreadsheetml/2006/main" count="52" uniqueCount="49">
  <si>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Miles</t>
  </si>
  <si>
    <t>Total Watts/Mile/hour</t>
  </si>
  <si>
    <t>Watts/Hour/Lev/lb</t>
  </si>
  <si>
    <t>1 Kilowatt per Metric Ton (2,205 lbs)</t>
  </si>
  <si>
    <t>http://www.skytran.net/04Technical/pod09.htm</t>
  </si>
  <si>
    <t>Number of Car</t>
  </si>
  <si>
    <t xml:space="preserve">Max Load Per Car </t>
  </si>
  <si>
    <t>Number of People</t>
  </si>
  <si>
    <t>lbs/person</t>
  </si>
  <si>
    <t>People Mass</t>
  </si>
  <si>
    <t>People and Vehicle Combined</t>
  </si>
  <si>
    <t>Watts/Square Foot</t>
  </si>
  <si>
    <t>Meter in Inches</t>
  </si>
  <si>
    <t>Feet/Meter</t>
  </si>
  <si>
    <t>Watts/SQM</t>
  </si>
  <si>
    <t>Square Inches / Square Meter</t>
  </si>
  <si>
    <t>Square Inches / Square Foot</t>
  </si>
  <si>
    <t>Square Feet / Square Meter</t>
  </si>
  <si>
    <t>SqFt/SqM</t>
  </si>
  <si>
    <t>Percent Actual</t>
  </si>
  <si>
    <t>square feet/mile</t>
  </si>
  <si>
    <t>Watts/SqFt</t>
  </si>
  <si>
    <t>Percent Output</t>
  </si>
  <si>
    <t>Hydrogen Data</t>
  </si>
  <si>
    <t>http://www.ovonic.com/PDFs/HydrogenConversion/ovonic_hydrogen_conver_chart_032103.pdf</t>
  </si>
  <si>
    <t>Loss</t>
  </si>
  <si>
    <t>Efficent</t>
  </si>
  <si>
    <t>Total NCMH /Mile</t>
  </si>
  <si>
    <t>Efficiency</t>
  </si>
  <si>
    <t>Levitation</t>
  </si>
  <si>
    <t>Enegy In from Rail</t>
  </si>
  <si>
    <t>Total Cars Per Mile - Cars and People Combined Mass</t>
  </si>
  <si>
    <t>Vehicle Mass ( Enter Pounds)</t>
  </si>
  <si>
    <t>How Many Cars Operated Per Mile</t>
  </si>
  <si>
    <t>Total People Mass Calculator</t>
  </si>
  <si>
    <t>People (Total Mass)</t>
  </si>
  <si>
    <t>Total Lbs Levitated at Above Power Output</t>
  </si>
  <si>
    <t>Energy Value of Hydrogen Reduced by PEM Cell Loss</t>
  </si>
  <si>
    <t>http://www.bellona.no/en/energy/hydrogen/report_6-2002/22852.html</t>
  </si>
  <si>
    <t>Total Watts Output from Solar Grid</t>
  </si>
  <si>
    <t>Total Watts/Output after Electolysis and Fuel Cell Loss</t>
  </si>
  <si>
    <t xml:space="preserve"> (Should be 60%)</t>
  </si>
  <si>
    <t>Energy Loss for Hydrogen Electrolysis</t>
  </si>
  <si>
    <t>Watts Value of One NCMH</t>
  </si>
  <si>
    <t>Total Hydrogen Production Per Mile (Electrolysis Energy Demand)</t>
  </si>
  <si>
    <t>Watts / NCMH ( Production of Hydrogen)</t>
  </si>
  <si>
    <t>Total Watts Available from Hydrogen</t>
  </si>
  <si>
    <t>Lost Watt Value (Energy to produce NCMH / Energy Out / NCMH)</t>
  </si>
  <si>
    <t>ITC Energy Review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</si>
</sst>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.000_);_(* \(#,##0.0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name val="Sans-serif"/>
      <family val="0"/>
    </font>
    <font>
      <b/>
      <sz val="10"/>
      <name val="Arial"/>
      <family val="2"/>
    </font>
    <font>
      <sz val="2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175" fontId="0" fillId="0" borderId="0" xfId="0" applyNumberFormat="1" applyAlignment="1">
      <alignment/>
    </xf>
    <xf numFmtId="165" fontId="0" fillId="0" borderId="0" xfId="0" applyNumberFormat="1" applyAlignment="1">
      <alignment/>
    </xf>
    <xf numFmtId="43" fontId="0" fillId="0" borderId="0" xfId="15" applyFont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43" fontId="0" fillId="0" borderId="0" xfId="0" applyNumberFormat="1" applyAlignment="1">
      <alignment/>
    </xf>
    <xf numFmtId="9" fontId="0" fillId="0" borderId="0" xfId="19" applyAlignment="1">
      <alignment/>
    </xf>
    <xf numFmtId="9" fontId="0" fillId="2" borderId="2" xfId="19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9" fontId="0" fillId="0" borderId="0" xfId="0" applyNumberFormat="1" applyAlignment="1">
      <alignment/>
    </xf>
    <xf numFmtId="0" fontId="0" fillId="4" borderId="0" xfId="0" applyFill="1" applyAlignment="1">
      <alignment/>
    </xf>
    <xf numFmtId="165" fontId="3" fillId="4" borderId="0" xfId="15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165" fontId="0" fillId="2" borderId="2" xfId="15" applyNumberForma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43" fontId="3" fillId="4" borderId="0" xfId="0" applyNumberFormat="1" applyFont="1" applyFill="1" applyAlignment="1">
      <alignment/>
    </xf>
    <xf numFmtId="165" fontId="0" fillId="3" borderId="2" xfId="15" applyNumberFormat="1" applyFill="1" applyBorder="1" applyAlignment="1" applyProtection="1">
      <alignment/>
      <protection locked="0"/>
    </xf>
    <xf numFmtId="165" fontId="3" fillId="0" borderId="0" xfId="15" applyNumberFormat="1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/>
    </xf>
    <xf numFmtId="43" fontId="0" fillId="2" borderId="2" xfId="15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40">
      <selection activeCell="D56" sqref="D56"/>
    </sheetView>
  </sheetViews>
  <sheetFormatPr defaultColWidth="9.140625" defaultRowHeight="12.75"/>
  <cols>
    <col min="1" max="1" width="16.140625" style="0" customWidth="1"/>
    <col min="3" max="3" width="15.57421875" style="0" customWidth="1"/>
    <col min="4" max="4" width="13.28125" style="0" customWidth="1"/>
    <col min="5" max="5" width="9.57421875" style="0" bestFit="1" customWidth="1"/>
    <col min="7" max="7" width="14.140625" style="0" customWidth="1"/>
    <col min="8" max="8" width="22.00390625" style="0" customWidth="1"/>
  </cols>
  <sheetData>
    <row r="1" ht="25.5">
      <c r="A1" s="27" t="s">
        <v>48</v>
      </c>
    </row>
    <row r="2" spans="1:3" ht="12.75">
      <c r="A2" s="16" t="s">
        <v>30</v>
      </c>
      <c r="B2" s="16"/>
      <c r="C2" s="16"/>
    </row>
    <row r="3" spans="1:2" ht="12.75">
      <c r="A3" s="2">
        <f>SUM(5280*16)</f>
        <v>84480</v>
      </c>
      <c r="B3" t="s">
        <v>20</v>
      </c>
    </row>
    <row r="4" spans="1:2" ht="12.75">
      <c r="A4" s="17">
        <v>1</v>
      </c>
      <c r="B4" t="s">
        <v>0</v>
      </c>
    </row>
    <row r="5" spans="1:6" ht="12.75">
      <c r="A5" s="2">
        <v>84480</v>
      </c>
      <c r="B5" t="s">
        <v>20</v>
      </c>
      <c r="F5" s="3" t="s">
        <v>3</v>
      </c>
    </row>
    <row r="6" spans="1:5" ht="12.75">
      <c r="A6" s="17">
        <v>8</v>
      </c>
      <c r="B6" t="s">
        <v>21</v>
      </c>
      <c r="E6" t="s">
        <v>4</v>
      </c>
    </row>
    <row r="7" spans="1:2" ht="12.75">
      <c r="A7" s="2">
        <f>SUM(A5*A6)</f>
        <v>675840</v>
      </c>
      <c r="B7" t="s">
        <v>1</v>
      </c>
    </row>
    <row r="8" spans="1:2" ht="12.75">
      <c r="A8" s="11">
        <v>1</v>
      </c>
      <c r="B8" t="s">
        <v>22</v>
      </c>
    </row>
    <row r="9" spans="1:2" ht="12.75">
      <c r="A9" s="2">
        <f>SUM(A7*A8)*A4</f>
        <v>675840</v>
      </c>
      <c r="B9" t="s">
        <v>39</v>
      </c>
    </row>
    <row r="10" spans="1:3" ht="24" customHeight="1">
      <c r="A10" s="21">
        <f>A43</f>
        <v>289645.71428571426</v>
      </c>
      <c r="B10" s="22" t="str">
        <f>B43</f>
        <v>Total Watts/Output after Electolysis and Fuel Cell Loss</v>
      </c>
      <c r="C10" s="23"/>
    </row>
    <row r="11" ht="12.75">
      <c r="A11" s="10">
        <f>SUM(A10/A9)</f>
        <v>0.42857142857142855</v>
      </c>
    </row>
    <row r="12" spans="1:5" ht="12.75">
      <c r="A12" s="15" t="s">
        <v>29</v>
      </c>
      <c r="B12" s="14"/>
      <c r="C12" s="14"/>
      <c r="D12" s="14"/>
      <c r="E12" s="14"/>
    </row>
    <row r="13" spans="1:2" ht="12.75">
      <c r="A13" s="18">
        <v>0.5</v>
      </c>
      <c r="B13" t="s">
        <v>2</v>
      </c>
    </row>
    <row r="14" spans="1:5" ht="12.75">
      <c r="A14" s="5">
        <f>SUM(A10/A13)</f>
        <v>579291.4285714285</v>
      </c>
      <c r="B14" t="s">
        <v>36</v>
      </c>
      <c r="E14" s="4"/>
    </row>
    <row r="15" spans="1:2" ht="12.75">
      <c r="A15" s="18">
        <v>3</v>
      </c>
      <c r="B15" t="s">
        <v>5</v>
      </c>
    </row>
    <row r="16" spans="1:2" ht="12.75">
      <c r="A16" s="1">
        <f>SUM(A14/A15)</f>
        <v>193097.14285714284</v>
      </c>
      <c r="B16" t="s">
        <v>6</v>
      </c>
    </row>
    <row r="17" ht="12.75">
      <c r="A17" s="9"/>
    </row>
    <row r="18" spans="1:6" ht="12.75">
      <c r="A18" s="19" t="s">
        <v>31</v>
      </c>
      <c r="B18" s="14"/>
      <c r="C18" s="14"/>
      <c r="D18" s="14"/>
      <c r="E18" s="14"/>
      <c r="F18" s="14"/>
    </row>
    <row r="19" spans="1:2" ht="12.75">
      <c r="A19" s="20">
        <v>40000</v>
      </c>
      <c r="B19" t="s">
        <v>32</v>
      </c>
    </row>
    <row r="20" spans="1:2" ht="12.75">
      <c r="A20" s="2">
        <f>SUM(A27)</f>
        <v>12000</v>
      </c>
      <c r="B20" t="s">
        <v>35</v>
      </c>
    </row>
    <row r="21" spans="1:3" ht="12.75">
      <c r="A21" s="7">
        <f>SUM(A19:A20)</f>
        <v>52000</v>
      </c>
      <c r="B21" s="8" t="s">
        <v>10</v>
      </c>
      <c r="C21" s="8"/>
    </row>
    <row r="22" spans="1:2" ht="12.75">
      <c r="A22" s="1">
        <f>SUM(A14/A21)</f>
        <v>11.140219780219779</v>
      </c>
      <c r="B22" t="s">
        <v>33</v>
      </c>
    </row>
    <row r="24" spans="1:6" ht="12.75">
      <c r="A24" s="19" t="s">
        <v>34</v>
      </c>
      <c r="B24" s="14"/>
      <c r="C24" s="14"/>
      <c r="D24" s="14"/>
      <c r="E24" s="14"/>
      <c r="F24" s="14"/>
    </row>
    <row r="25" spans="1:2" ht="12.75">
      <c r="A25" s="12">
        <v>60</v>
      </c>
      <c r="B25" t="s">
        <v>7</v>
      </c>
    </row>
    <row r="26" spans="1:2" ht="12.75">
      <c r="A26" s="12">
        <v>200</v>
      </c>
      <c r="B26" t="s">
        <v>8</v>
      </c>
    </row>
    <row r="27" spans="1:2" ht="12.75">
      <c r="A27" s="2">
        <f>SUM(A25*A26)</f>
        <v>12000</v>
      </c>
      <c r="B27" s="6" t="s">
        <v>9</v>
      </c>
    </row>
    <row r="28" spans="1:2" ht="12.75">
      <c r="A28" s="2"/>
      <c r="B28" s="6"/>
    </row>
    <row r="29" spans="1:6" ht="12.75">
      <c r="A29" s="16" t="s">
        <v>44</v>
      </c>
      <c r="B29" s="14"/>
      <c r="C29" s="14"/>
      <c r="D29" s="14"/>
      <c r="E29" s="14"/>
      <c r="F29" s="14"/>
    </row>
    <row r="30" spans="1:2" ht="12.75">
      <c r="A30" s="24">
        <v>4200</v>
      </c>
      <c r="B30" t="s">
        <v>45</v>
      </c>
    </row>
    <row r="31" spans="1:2" ht="12.75">
      <c r="A31" s="5">
        <f>SUM(A9/A30)</f>
        <v>160.9142857142857</v>
      </c>
      <c r="B31" t="s">
        <v>27</v>
      </c>
    </row>
    <row r="32" ht="12.75">
      <c r="A32" s="5"/>
    </row>
    <row r="33" spans="1:7" ht="12.75">
      <c r="A33" s="16" t="s">
        <v>42</v>
      </c>
      <c r="B33" s="14"/>
      <c r="C33" s="14"/>
      <c r="D33" s="14"/>
      <c r="E33" s="14"/>
      <c r="F33" s="14"/>
      <c r="G33" s="25"/>
    </row>
    <row r="34" spans="1:7" ht="12.75">
      <c r="A34" s="2">
        <v>3000</v>
      </c>
      <c r="B34" t="s">
        <v>43</v>
      </c>
      <c r="G34" s="25"/>
    </row>
    <row r="35" spans="1:2" ht="12.75">
      <c r="A35" s="9">
        <f>SUM(A34*A31)</f>
        <v>482742.85714285716</v>
      </c>
      <c r="B35" t="s">
        <v>46</v>
      </c>
    </row>
    <row r="36" spans="1:2" ht="12.75">
      <c r="A36" s="10">
        <f>SUM(A34/A30)</f>
        <v>0.7142857142857143</v>
      </c>
      <c r="B36" t="s">
        <v>26</v>
      </c>
    </row>
    <row r="37" spans="1:2" ht="12.75">
      <c r="A37">
        <f>SUM(A30-A34)</f>
        <v>1200</v>
      </c>
      <c r="B37" t="s">
        <v>47</v>
      </c>
    </row>
    <row r="38" spans="1:2" ht="12.75">
      <c r="A38" s="13">
        <f>SUM(A37/A30)</f>
        <v>0.2857142857142857</v>
      </c>
      <c r="B38" t="s">
        <v>25</v>
      </c>
    </row>
    <row r="40" spans="1:5" ht="12.75">
      <c r="A40" s="16" t="s">
        <v>37</v>
      </c>
      <c r="B40" s="14"/>
      <c r="C40" s="14"/>
      <c r="D40" s="14"/>
      <c r="E40" s="14"/>
    </row>
    <row r="41" spans="1:2" ht="12.75">
      <c r="A41" s="9">
        <f>A35</f>
        <v>482742.85714285716</v>
      </c>
      <c r="B41" s="9" t="str">
        <f>B35</f>
        <v>Total Watts Available from Hydrogen</v>
      </c>
    </row>
    <row r="42" spans="1:3" ht="12.75">
      <c r="A42" s="10">
        <v>0.6</v>
      </c>
      <c r="B42" t="s">
        <v>28</v>
      </c>
      <c r="C42" t="s">
        <v>41</v>
      </c>
    </row>
    <row r="43" spans="1:5" ht="12.75">
      <c r="A43" s="22">
        <f>SUM($A$41*$A$42)</f>
        <v>289645.71428571426</v>
      </c>
      <c r="B43" s="23" t="s">
        <v>40</v>
      </c>
      <c r="C43" s="23"/>
      <c r="D43" s="23"/>
      <c r="E43" s="23"/>
    </row>
    <row r="45" ht="12.75">
      <c r="A45" t="s">
        <v>38</v>
      </c>
    </row>
    <row r="47" ht="12.75">
      <c r="A47" s="25" t="s">
        <v>11</v>
      </c>
    </row>
    <row r="48" spans="1:2" ht="12.75">
      <c r="A48" s="25">
        <v>1048</v>
      </c>
      <c r="B48" t="s">
        <v>14</v>
      </c>
    </row>
    <row r="49" spans="1:2" ht="12.75">
      <c r="A49" s="26">
        <f>SUM(A58)</f>
        <v>10.5625</v>
      </c>
      <c r="B49" t="s">
        <v>18</v>
      </c>
    </row>
    <row r="50" spans="1:2" ht="12.75">
      <c r="A50" s="26">
        <f>SUM(A48/A49)</f>
        <v>99.2189349112426</v>
      </c>
      <c r="B50" t="s">
        <v>21</v>
      </c>
    </row>
    <row r="51" spans="1:2" ht="12.75">
      <c r="A51" s="11">
        <v>0.1</v>
      </c>
      <c r="B51" t="s">
        <v>19</v>
      </c>
    </row>
    <row r="52" spans="1:2" ht="12.75">
      <c r="A52" s="26">
        <f>SUM(A50*A51)</f>
        <v>9.92189349112426</v>
      </c>
      <c r="B52" t="s">
        <v>21</v>
      </c>
    </row>
    <row r="53" ht="12.75">
      <c r="A53" s="25" t="s">
        <v>12</v>
      </c>
    </row>
    <row r="54" spans="1:2" ht="12.75">
      <c r="A54" s="25">
        <v>3.28</v>
      </c>
      <c r="B54" t="s">
        <v>13</v>
      </c>
    </row>
    <row r="55" spans="1:2" ht="12.75">
      <c r="A55" s="25">
        <v>39</v>
      </c>
      <c r="B55">
        <f>SUM(12*0.28)</f>
        <v>3.3600000000000003</v>
      </c>
    </row>
    <row r="56" spans="1:2" ht="12.75">
      <c r="A56" s="25">
        <f>SUM(39*39)</f>
        <v>1521</v>
      </c>
      <c r="B56" t="s">
        <v>15</v>
      </c>
    </row>
    <row r="57" spans="1:2" ht="12.75">
      <c r="A57" s="25">
        <f>SUM(12*12)</f>
        <v>144</v>
      </c>
      <c r="B57" t="s">
        <v>16</v>
      </c>
    </row>
    <row r="58" ht="12.75">
      <c r="A58" s="25">
        <f>SUM(A56/A57)</f>
        <v>10.5625</v>
      </c>
    </row>
    <row r="59" spans="1:2" ht="12.75">
      <c r="A59" s="25">
        <f>SUM(A56/A57)</f>
        <v>10.5625</v>
      </c>
      <c r="B59" t="s">
        <v>17</v>
      </c>
    </row>
    <row r="60" ht="12.75">
      <c r="A60" s="25"/>
    </row>
    <row r="61" ht="12.75">
      <c r="A61" s="25" t="s">
        <v>23</v>
      </c>
    </row>
    <row r="62" ht="12.75">
      <c r="A62" s="25" t="s">
        <v>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Charter House Enterprises,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Sutton</dc:creator>
  <cp:keywords/>
  <dc:description/>
  <cp:lastModifiedBy>Justin Sutton</cp:lastModifiedBy>
  <cp:lastPrinted>2006-03-24T22:08:10Z</cp:lastPrinted>
  <dcterms:created xsi:type="dcterms:W3CDTF">2006-03-24T17:50:38Z</dcterms:created>
  <dcterms:modified xsi:type="dcterms:W3CDTF">2006-03-24T22:09:06Z</dcterms:modified>
  <cp:category/>
  <cp:version/>
  <cp:contentType/>
  <cp:contentStatus/>
</cp:coreProperties>
</file>